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E29" i="1"/>
  <c r="D28" i="1"/>
  <c r="D29" i="1" s="1"/>
  <c r="C28" i="1"/>
  <c r="C29" i="1" s="1"/>
  <c r="E25" i="1"/>
  <c r="D25" i="1" s="1"/>
  <c r="C25" i="1"/>
  <c r="E23" i="1"/>
  <c r="C23" i="1"/>
  <c r="D23" i="1" s="1"/>
  <c r="E21" i="1"/>
  <c r="C21" i="1"/>
  <c r="D21" i="1" s="1"/>
  <c r="E20" i="1"/>
  <c r="D20" i="1"/>
  <c r="C20" i="1"/>
  <c r="E19" i="1"/>
  <c r="D19" i="1"/>
  <c r="E18" i="1"/>
  <c r="C18" i="1"/>
  <c r="E17" i="1"/>
  <c r="C17" i="1"/>
  <c r="D12" i="1"/>
  <c r="C12" i="1"/>
  <c r="C24" i="1" s="1"/>
  <c r="C11" i="1"/>
  <c r="E24" i="1" l="1"/>
  <c r="D24" i="1"/>
  <c r="C22" i="1"/>
  <c r="D22" i="1" s="1"/>
  <c r="D26" i="1" s="1"/>
  <c r="D38" i="1" s="1"/>
  <c r="E22" i="1"/>
  <c r="E26" i="1" s="1"/>
  <c r="E27" i="1" s="1"/>
  <c r="C27" i="1" s="1"/>
  <c r="D27" i="1" s="1"/>
  <c r="C26" i="1" l="1"/>
</calcChain>
</file>

<file path=xl/sharedStrings.xml><?xml version="1.0" encoding="utf-8"?>
<sst xmlns="http://schemas.openxmlformats.org/spreadsheetml/2006/main" count="58" uniqueCount="57">
  <si>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</si>
  <si>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Шукшина, 26а</t>
  </si>
  <si>
    <t>Характеристика МКД</t>
  </si>
  <si>
    <t>5 этажный кирпичьный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</si>
  <si>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</si>
  <si>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</si>
  <si>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</si>
  <si>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</si>
  <si>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</si>
  <si>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</si>
  <si>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</si>
  <si>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</si>
  <si>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</si>
  <si>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</si>
  <si>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</si>
  <si>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</si>
  <si>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</si>
  <si>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</si>
  <si>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</si>
  <si>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</si>
  <si>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</si>
  <si>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</si>
  <si>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</si>
  <si>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</si>
  <si>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</si>
  <si>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</si>
  <si>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</si>
  <si>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</si>
  <si>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</si>
  <si>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</si>
  <si>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</si>
  <si>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</si>
  <si>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</si>
  <si>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</si>
  <si>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</si>
  <si>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</si>
  <si>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</si>
  <si>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</si>
  <si>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3.4.</t>
  </si>
  <si>
    <t xml:space="preserve">Ремонт кровли </t>
  </si>
  <si>
    <t xml:space="preserve">итого работ по текущему ремонту: </t>
  </si>
  <si>
    <t>Ориентировочный остаток денежных средств с 2018г.</t>
  </si>
  <si>
    <t>3.9.</t>
  </si>
  <si>
    <t xml:space="preserve">Ремонт крыльца подъезды № 1 -4 </t>
  </si>
  <si>
    <t>4.0.</t>
  </si>
  <si>
    <t>Ремонт выходов № 1 - 4</t>
  </si>
  <si>
    <t>4.1.</t>
  </si>
  <si>
    <t xml:space="preserve">Установка пластиковых окон подъезды № 1 - 4 </t>
  </si>
  <si>
    <t>Ремонт кровли 50 кв.м.</t>
  </si>
  <si>
    <t>3.2.</t>
  </si>
  <si>
    <t>Поромывка, опресовка ОС</t>
  </si>
  <si>
    <t>3.3.</t>
  </si>
  <si>
    <t>Экспертиза кровли</t>
  </si>
  <si>
    <t>3.5.</t>
  </si>
  <si>
    <t>Замена кранов в подвале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</si>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</sst>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/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Protection="1"/>
    <xf numFmtId="49" fontId="5" fillId="0" borderId="7" xfId="0" applyNumberFormat="1" applyFont="1" applyBorder="1" applyAlignment="1" applyProtection="1">
      <alignment vertical="center"/>
      <protection locked="0"/>
    </xf>
    <xf numFmtId="49" fontId="5" fillId="3" borderId="7" xfId="0" applyNumberFormat="1" applyFont="1" applyFill="1" applyBorder="1" applyAlignment="1" applyProtection="1">
      <alignment horizontal="left" vertical="center" wrapText="1"/>
    </xf>
    <xf numFmtId="2" fontId="5" fillId="3" borderId="7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vertical="top" wrapText="1"/>
    </xf>
    <xf numFmtId="2" fontId="5" fillId="2" borderId="2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center" vertical="center"/>
    </xf>
    <xf numFmtId="2" fontId="1" fillId="0" borderId="0" xfId="0" applyNumberFormat="1" applyFont="1" applyProtection="1"/>
    <xf numFmtId="49" fontId="1" fillId="0" borderId="0" xfId="0" applyNumberFormat="1" applyFo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2" xfId="0" applyNumberFormat="1" applyFont="1" applyBorder="1" applyAlignment="1" applyProtection="1">
      <alignment wrapText="1"/>
    </xf>
    <xf numFmtId="0" fontId="2" fillId="0" borderId="2" xfId="0" applyFont="1" applyBorder="1" applyAlignment="1" applyProtection="1"/>
    <xf numFmtId="0" fontId="3" fillId="0" borderId="0" xfId="0" applyFont="1" applyAlignment="1" applyProtection="1">
      <alignment horizontal="left" wrapText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9" fontId="5" fillId="0" borderId="0" xfId="0" applyNumberFormat="1" applyFont="1" applyBorder="1" applyProtection="1"/>
    <xf numFmtId="2" fontId="5" fillId="0" borderId="0" xfId="0" applyNumberFormat="1" applyFont="1" applyBorder="1" applyProtection="1"/>
    <xf numFmtId="49" fontId="10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Border="1" applyProtection="1"/>
    <xf numFmtId="2" fontId="10" fillId="0" borderId="0" xfId="0" applyNumberFormat="1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2462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2462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267575" y="175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267575" y="175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652462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652462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7267575" y="175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7267575" y="175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652462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652462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7267575" y="175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7267575" y="1752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10" workbookViewId="0">
      <selection sqref="A1:XFD1048576"/>
    </sheetView>
  </sheetViews>
  <sheetFormatPr defaultColWidth="8.85546875" defaultRowHeight="12.75" x14ac:dyDescent="0.2"/>
  <cols>
    <col min="1" max="1" width="3.28515625" style="1" customWidth="1"/>
    <col min="2" max="2" width="55.42578125" style="1" customWidth="1"/>
    <col min="3" max="3" width="16" style="1" customWidth="1"/>
    <col min="4" max="4" width="8" style="1" customWidth="1"/>
    <col min="5" max="5" width="15.140625" style="1" customWidth="1"/>
    <col min="6" max="6" width="11.140625" style="3" customWidth="1"/>
    <col min="7" max="7" width="12.85546875" style="3" customWidth="1"/>
    <col min="8" max="16384" width="8.85546875" style="3"/>
  </cols>
  <sheetData>
    <row r="1" spans="1:7" x14ac:dyDescent="0.2">
      <c r="E1" s="2" t="s">
        <v>0</v>
      </c>
    </row>
    <row r="2" spans="1:7" ht="30.75" customHeight="1" x14ac:dyDescent="0.25">
      <c r="A2" s="77" t="s">
        <v>1</v>
      </c>
      <c r="B2" s="77"/>
      <c r="C2" s="77"/>
      <c r="D2" s="77"/>
      <c r="E2" s="77"/>
      <c r="F2" s="77"/>
      <c r="G2" s="77"/>
    </row>
    <row r="3" spans="1:7" ht="13.5" x14ac:dyDescent="0.25">
      <c r="B3" s="4"/>
      <c r="C3" s="5"/>
      <c r="D3" s="5"/>
      <c r="E3" s="5"/>
      <c r="F3" s="5"/>
      <c r="G3" s="6"/>
    </row>
    <row r="4" spans="1:7" ht="13.5" x14ac:dyDescent="0.25">
      <c r="B4" s="7" t="s">
        <v>2</v>
      </c>
      <c r="C4" s="78" t="s">
        <v>3</v>
      </c>
      <c r="D4" s="79"/>
      <c r="E4" s="79"/>
      <c r="F4" s="8"/>
      <c r="G4" s="6"/>
    </row>
    <row r="5" spans="1:7" ht="13.5" x14ac:dyDescent="0.25">
      <c r="B5" s="7" t="s">
        <v>4</v>
      </c>
      <c r="C5" s="80">
        <v>4</v>
      </c>
      <c r="D5" s="81"/>
      <c r="E5" s="81"/>
      <c r="F5" s="9"/>
      <c r="G5" s="6"/>
    </row>
    <row r="6" spans="1:7" ht="13.5" x14ac:dyDescent="0.25">
      <c r="B6" s="10" t="s">
        <v>5</v>
      </c>
      <c r="C6" s="82">
        <v>2256.3000000000002</v>
      </c>
      <c r="D6" s="83"/>
      <c r="E6" s="83"/>
      <c r="F6" s="9"/>
      <c r="G6" s="6"/>
    </row>
    <row r="7" spans="1:7" ht="13.5" x14ac:dyDescent="0.25">
      <c r="B7" s="10" t="s">
        <v>6</v>
      </c>
      <c r="C7" s="11">
        <v>426.6</v>
      </c>
      <c r="D7" s="12"/>
      <c r="E7" s="13"/>
      <c r="F7" s="9"/>
      <c r="G7" s="6"/>
    </row>
    <row r="8" spans="1:7" ht="13.5" x14ac:dyDescent="0.2">
      <c r="B8" s="14" t="s">
        <v>7</v>
      </c>
      <c r="C8" s="84">
        <v>200080.74</v>
      </c>
      <c r="D8" s="85"/>
      <c r="E8" s="86"/>
      <c r="F8" s="15"/>
      <c r="G8" s="6"/>
    </row>
    <row r="9" spans="1:7" ht="13.5" x14ac:dyDescent="0.2">
      <c r="B9" s="16" t="s">
        <v>8</v>
      </c>
      <c r="C9" s="17">
        <v>124524.79</v>
      </c>
      <c r="D9" s="18"/>
      <c r="E9" s="19"/>
      <c r="F9" s="15"/>
      <c r="G9" s="6"/>
    </row>
    <row r="10" spans="1:7" x14ac:dyDescent="0.2">
      <c r="B10" s="20" t="s">
        <v>9</v>
      </c>
      <c r="C10" s="21">
        <v>8.5</v>
      </c>
      <c r="D10" s="22"/>
      <c r="E10" s="23"/>
      <c r="F10" s="1"/>
      <c r="G10" s="6"/>
    </row>
    <row r="11" spans="1:7" x14ac:dyDescent="0.2">
      <c r="B11" s="20" t="s">
        <v>10</v>
      </c>
      <c r="C11" s="21">
        <f>12*D40</f>
        <v>5280</v>
      </c>
      <c r="D11" s="22"/>
      <c r="E11" s="23"/>
      <c r="F11" s="1"/>
      <c r="G11" s="6"/>
    </row>
    <row r="12" spans="1:7" x14ac:dyDescent="0.2">
      <c r="B12" s="20" t="s">
        <v>11</v>
      </c>
      <c r="C12" s="24">
        <f>C6*C10*12</f>
        <v>230142.60000000003</v>
      </c>
      <c r="D12" s="22">
        <f>C12/12</f>
        <v>19178.550000000003</v>
      </c>
      <c r="E12" s="23"/>
      <c r="F12" s="1"/>
      <c r="G12" s="6"/>
    </row>
    <row r="13" spans="1:7" x14ac:dyDescent="0.2">
      <c r="A13" s="87"/>
      <c r="B13" s="88"/>
      <c r="C13" s="88"/>
      <c r="D13" s="88"/>
      <c r="E13" s="79"/>
    </row>
    <row r="14" spans="1:7" x14ac:dyDescent="0.2">
      <c r="A14" s="25"/>
      <c r="B14" s="26"/>
      <c r="C14" s="26"/>
      <c r="D14" s="27"/>
      <c r="E14" s="28"/>
    </row>
    <row r="15" spans="1:7" ht="18.75" customHeight="1" x14ac:dyDescent="0.2">
      <c r="A15" s="67" t="s">
        <v>12</v>
      </c>
      <c r="B15" s="69" t="s">
        <v>13</v>
      </c>
      <c r="C15" s="71" t="s">
        <v>14</v>
      </c>
      <c r="D15" s="73" t="s">
        <v>15</v>
      </c>
      <c r="E15" s="74"/>
    </row>
    <row r="16" spans="1:7" ht="38.25" x14ac:dyDescent="0.2">
      <c r="A16" s="68"/>
      <c r="B16" s="70"/>
      <c r="C16" s="72"/>
      <c r="D16" s="29" t="s">
        <v>16</v>
      </c>
      <c r="E16" s="29" t="s">
        <v>17</v>
      </c>
    </row>
    <row r="17" spans="1:6" x14ac:dyDescent="0.2">
      <c r="A17" s="30" t="s">
        <v>18</v>
      </c>
      <c r="B17" s="31" t="s">
        <v>19</v>
      </c>
      <c r="C17" s="32">
        <f>D17*C6</f>
        <v>12725.532000000001</v>
      </c>
      <c r="D17" s="32">
        <v>5.64</v>
      </c>
      <c r="E17" s="32">
        <f>C17*12</f>
        <v>152706.38400000002</v>
      </c>
    </row>
    <row r="18" spans="1:6" x14ac:dyDescent="0.2">
      <c r="A18" s="33" t="s">
        <v>20</v>
      </c>
      <c r="B18" s="34" t="s">
        <v>21</v>
      </c>
      <c r="C18" s="32">
        <f>0.67*C6</f>
        <v>1511.7210000000002</v>
      </c>
      <c r="D18" s="32">
        <v>0.67</v>
      </c>
      <c r="E18" s="32">
        <f>C18*12</f>
        <v>18140.652000000002</v>
      </c>
    </row>
    <row r="19" spans="1:6" x14ac:dyDescent="0.2">
      <c r="A19" s="33" t="s">
        <v>22</v>
      </c>
      <c r="B19" s="34" t="s">
        <v>23</v>
      </c>
      <c r="C19" s="32">
        <v>1350</v>
      </c>
      <c r="D19" s="32">
        <f>C19/C6</f>
        <v>0.59832469086557638</v>
      </c>
      <c r="E19" s="32">
        <f>C19*12</f>
        <v>16200</v>
      </c>
    </row>
    <row r="20" spans="1:6" x14ac:dyDescent="0.2">
      <c r="A20" s="35" t="s">
        <v>24</v>
      </c>
      <c r="B20" s="36" t="s">
        <v>25</v>
      </c>
      <c r="C20" s="32">
        <f t="shared" ref="C20" si="0">E20/12</f>
        <v>83.542500000000004</v>
      </c>
      <c r="D20" s="37">
        <f>C20/C6</f>
        <v>3.7026326286398084E-2</v>
      </c>
      <c r="E20" s="32">
        <f>C7*2.35</f>
        <v>1002.5100000000001</v>
      </c>
    </row>
    <row r="21" spans="1:6" x14ac:dyDescent="0.2">
      <c r="A21" s="35" t="s">
        <v>26</v>
      </c>
      <c r="B21" s="36" t="s">
        <v>27</v>
      </c>
      <c r="C21" s="32">
        <f>E21/12</f>
        <v>57.591000000000008</v>
      </c>
      <c r="D21" s="37">
        <f>C21/C6</f>
        <v>2.5524531312325491E-2</v>
      </c>
      <c r="E21" s="32">
        <f>C7*1.62</f>
        <v>691.0920000000001</v>
      </c>
    </row>
    <row r="22" spans="1:6" s="39" customFormat="1" x14ac:dyDescent="0.2">
      <c r="A22" s="35" t="s">
        <v>28</v>
      </c>
      <c r="B22" s="36" t="s">
        <v>29</v>
      </c>
      <c r="C22" s="32">
        <f>C12*12%/12</f>
        <v>2301.4260000000004</v>
      </c>
      <c r="D22" s="32">
        <f>C22/C6</f>
        <v>1.02</v>
      </c>
      <c r="E22" s="38">
        <f>C12*12%</f>
        <v>27617.112000000005</v>
      </c>
    </row>
    <row r="23" spans="1:6" ht="25.5" x14ac:dyDescent="0.2">
      <c r="A23" s="35" t="s">
        <v>30</v>
      </c>
      <c r="B23" s="36" t="s">
        <v>31</v>
      </c>
      <c r="C23" s="40">
        <f>C12*0.9%/12</f>
        <v>172.60695000000007</v>
      </c>
      <c r="D23" s="40">
        <f>C23/C6</f>
        <v>7.6500000000000026E-2</v>
      </c>
      <c r="E23" s="41">
        <f>C12*0.9%</f>
        <v>2071.2834000000007</v>
      </c>
    </row>
    <row r="24" spans="1:6" s="39" customFormat="1" x14ac:dyDescent="0.2">
      <c r="A24" s="35" t="s">
        <v>32</v>
      </c>
      <c r="B24" s="36" t="s">
        <v>33</v>
      </c>
      <c r="C24" s="32">
        <f>C12*2.5%/12</f>
        <v>479.46375000000012</v>
      </c>
      <c r="D24" s="32">
        <f>C24/C6</f>
        <v>0.21250000000000002</v>
      </c>
      <c r="E24" s="38">
        <f>C24*12</f>
        <v>5753.5650000000014</v>
      </c>
    </row>
    <row r="25" spans="1:6" s="43" customFormat="1" x14ac:dyDescent="0.2">
      <c r="A25" s="35" t="s">
        <v>34</v>
      </c>
      <c r="B25" s="42" t="s">
        <v>35</v>
      </c>
      <c r="C25" s="40">
        <f>E25/12</f>
        <v>103.77065833333334</v>
      </c>
      <c r="D25" s="40">
        <f>E25/C6/12</f>
        <v>4.5991516346821491E-2</v>
      </c>
      <c r="E25" s="41">
        <f>C9*1%</f>
        <v>1245.2479000000001</v>
      </c>
    </row>
    <row r="26" spans="1:6" s="46" customFormat="1" x14ac:dyDescent="0.2">
      <c r="A26" s="44"/>
      <c r="B26" s="22" t="s">
        <v>36</v>
      </c>
      <c r="C26" s="45">
        <f>SUM(C17:C25)</f>
        <v>18785.653858333335</v>
      </c>
      <c r="D26" s="45">
        <f>SUM(D17:D25)</f>
        <v>8.3258670648111206</v>
      </c>
      <c r="E26" s="45">
        <f>SUM(E17:E25)</f>
        <v>225427.84630000003</v>
      </c>
    </row>
    <row r="27" spans="1:6" ht="25.5" x14ac:dyDescent="0.2">
      <c r="A27" s="35"/>
      <c r="B27" s="47" t="s">
        <v>37</v>
      </c>
      <c r="C27" s="48">
        <f>E27/12</f>
        <v>392.89614166666678</v>
      </c>
      <c r="D27" s="48">
        <f>C27/C6</f>
        <v>0.1741329351888786</v>
      </c>
      <c r="E27" s="48">
        <f>C12-E26</f>
        <v>4714.7537000000011</v>
      </c>
    </row>
    <row r="28" spans="1:6" x14ac:dyDescent="0.2">
      <c r="A28" s="49" t="s">
        <v>38</v>
      </c>
      <c r="B28" s="36" t="s">
        <v>39</v>
      </c>
      <c r="C28" s="32">
        <f t="shared" ref="C28" si="1">E28/12</f>
        <v>383.33333333333331</v>
      </c>
      <c r="D28" s="37">
        <f>C28/C6</f>
        <v>0.16989466530750932</v>
      </c>
      <c r="E28" s="38">
        <v>4600</v>
      </c>
    </row>
    <row r="29" spans="1:6" x14ac:dyDescent="0.2">
      <c r="A29" s="33"/>
      <c r="B29" s="57" t="s">
        <v>40</v>
      </c>
      <c r="C29" s="45">
        <f>SUM(C28:C28)</f>
        <v>383.33333333333331</v>
      </c>
      <c r="D29" s="45">
        <f>SUM(D28:D28)</f>
        <v>0.16989466530750932</v>
      </c>
      <c r="E29" s="45">
        <f>SUM(E28:E28)</f>
        <v>4600</v>
      </c>
      <c r="F29" s="50"/>
    </row>
    <row r="30" spans="1:6" x14ac:dyDescent="0.2">
      <c r="A30" s="51"/>
      <c r="B30" s="52" t="s">
        <v>41</v>
      </c>
      <c r="C30" s="53">
        <f>E30/12</f>
        <v>16673.395</v>
      </c>
      <c r="D30" s="53">
        <f>C30/C6</f>
        <v>7.3897065992997382</v>
      </c>
      <c r="E30" s="53">
        <v>200080.74</v>
      </c>
    </row>
    <row r="31" spans="1:6" x14ac:dyDescent="0.2">
      <c r="A31" s="49" t="s">
        <v>42</v>
      </c>
      <c r="B31" s="54" t="s">
        <v>43</v>
      </c>
      <c r="C31" s="40">
        <f>E31/12</f>
        <v>4166.666666666667</v>
      </c>
      <c r="D31" s="55">
        <f>C31/C6</f>
        <v>1.8466811446468407</v>
      </c>
      <c r="E31" s="55">
        <v>50000</v>
      </c>
    </row>
    <row r="32" spans="1:6" x14ac:dyDescent="0.2">
      <c r="A32" s="49" t="s">
        <v>44</v>
      </c>
      <c r="B32" s="54" t="s">
        <v>45</v>
      </c>
      <c r="C32" s="40">
        <f>E32/12</f>
        <v>3333.3333333333335</v>
      </c>
      <c r="D32" s="55">
        <f>C32/C6</f>
        <v>1.4773449157174725</v>
      </c>
      <c r="E32" s="55">
        <v>40000</v>
      </c>
    </row>
    <row r="33" spans="1:5" x14ac:dyDescent="0.2">
      <c r="A33" s="49" t="s">
        <v>46</v>
      </c>
      <c r="B33" s="54" t="s">
        <v>47</v>
      </c>
      <c r="C33" s="40">
        <f>E33/12</f>
        <v>10000</v>
      </c>
      <c r="D33" s="55">
        <f>C33/C6</f>
        <v>4.4320347471524171</v>
      </c>
      <c r="E33" s="55">
        <v>120000</v>
      </c>
    </row>
    <row r="34" spans="1:5" x14ac:dyDescent="0.2">
      <c r="A34" s="49" t="s">
        <v>38</v>
      </c>
      <c r="B34" s="36" t="s">
        <v>48</v>
      </c>
      <c r="C34" s="32">
        <f t="shared" ref="C34" si="2">E34/12</f>
        <v>4041.6666666666665</v>
      </c>
      <c r="D34" s="37">
        <f>C34/C6</f>
        <v>1.7912807103074353</v>
      </c>
      <c r="E34" s="38">
        <v>48500</v>
      </c>
    </row>
    <row r="35" spans="1:5" x14ac:dyDescent="0.2">
      <c r="A35" s="49" t="s">
        <v>49</v>
      </c>
      <c r="B35" s="42" t="s">
        <v>50</v>
      </c>
      <c r="C35" s="32">
        <f>E35/12</f>
        <v>1233.3333333333333</v>
      </c>
      <c r="D35" s="37">
        <f>C35/C6</f>
        <v>0.54661761881546478</v>
      </c>
      <c r="E35" s="41">
        <v>14800</v>
      </c>
    </row>
    <row r="36" spans="1:5" x14ac:dyDescent="0.2">
      <c r="A36" s="49" t="s">
        <v>51</v>
      </c>
      <c r="B36" s="36" t="s">
        <v>52</v>
      </c>
      <c r="C36" s="32">
        <f t="shared" ref="C36" si="3">E36/12</f>
        <v>666.66666666666663</v>
      </c>
      <c r="D36" s="37">
        <f>C36/C6</f>
        <v>0.29546898314349446</v>
      </c>
      <c r="E36" s="38">
        <v>8000</v>
      </c>
    </row>
    <row r="37" spans="1:5" x14ac:dyDescent="0.2">
      <c r="A37" s="49" t="s">
        <v>53</v>
      </c>
      <c r="B37" s="56" t="s">
        <v>54</v>
      </c>
      <c r="C37" s="40">
        <f>E37/12</f>
        <v>643</v>
      </c>
      <c r="D37" s="55">
        <f>C37/C6</f>
        <v>0.28497983424190043</v>
      </c>
      <c r="E37" s="55">
        <v>7716</v>
      </c>
    </row>
    <row r="38" spans="1:5" ht="26.25" customHeight="1" x14ac:dyDescent="0.2">
      <c r="A38" s="33"/>
      <c r="B38" s="75" t="s">
        <v>55</v>
      </c>
      <c r="C38" s="76"/>
      <c r="D38" s="58">
        <f>D26+D29</f>
        <v>8.4957617301186303</v>
      </c>
      <c r="E38" s="59"/>
    </row>
    <row r="39" spans="1:5" x14ac:dyDescent="0.2">
      <c r="A39" s="60"/>
      <c r="B39" s="60"/>
      <c r="C39" s="61"/>
      <c r="D39" s="62"/>
      <c r="E39" s="61"/>
    </row>
    <row r="40" spans="1:5" ht="25.5" x14ac:dyDescent="0.2">
      <c r="A40" s="60"/>
      <c r="B40" s="63" t="s">
        <v>56</v>
      </c>
      <c r="C40" s="64">
        <v>500</v>
      </c>
      <c r="D40" s="64">
        <f>C40/100*88</f>
        <v>440</v>
      </c>
      <c r="E40" s="62"/>
    </row>
    <row r="41" spans="1:5" x14ac:dyDescent="0.2">
      <c r="A41" s="89"/>
      <c r="B41" s="89"/>
      <c r="C41" s="90"/>
      <c r="D41" s="90"/>
      <c r="E41" s="90"/>
    </row>
    <row r="42" spans="1:5" x14ac:dyDescent="0.2">
      <c r="A42" s="91"/>
      <c r="B42" s="92"/>
      <c r="C42" s="92"/>
      <c r="D42" s="92"/>
      <c r="E42" s="92"/>
    </row>
    <row r="43" spans="1:5" ht="27" customHeight="1" x14ac:dyDescent="0.2">
      <c r="A43" s="91"/>
      <c r="B43" s="92"/>
      <c r="C43" s="92"/>
      <c r="D43" s="92"/>
      <c r="E43" s="92"/>
    </row>
    <row r="44" spans="1:5" ht="30.75" customHeight="1" x14ac:dyDescent="0.2">
      <c r="A44" s="93"/>
      <c r="B44" s="93"/>
      <c r="C44" s="94"/>
      <c r="D44" s="93"/>
      <c r="E44" s="95"/>
    </row>
    <row r="45" spans="1:5" x14ac:dyDescent="0.2">
      <c r="A45" s="60"/>
      <c r="B45" s="60"/>
      <c r="C45" s="65"/>
      <c r="D45" s="61"/>
      <c r="E45" s="61"/>
    </row>
    <row r="46" spans="1:5" x14ac:dyDescent="0.2">
      <c r="A46" s="66"/>
      <c r="B46" s="66"/>
      <c r="C46" s="65"/>
      <c r="D46" s="65"/>
      <c r="E46" s="65"/>
    </row>
    <row r="47" spans="1:5" x14ac:dyDescent="0.2">
      <c r="A47" s="66"/>
      <c r="B47" s="66"/>
      <c r="C47" s="65"/>
      <c r="D47" s="65"/>
      <c r="E47" s="65"/>
    </row>
    <row r="48" spans="1:5" x14ac:dyDescent="0.2">
      <c r="A48" s="66"/>
      <c r="B48" s="66"/>
      <c r="C48" s="65"/>
      <c r="D48" s="65"/>
      <c r="E48" s="65"/>
    </row>
    <row r="49" spans="1:5" x14ac:dyDescent="0.2">
      <c r="A49" s="66"/>
      <c r="B49" s="66"/>
      <c r="C49" s="65"/>
      <c r="D49" s="65"/>
      <c r="E49" s="65"/>
    </row>
    <row r="50" spans="1:5" x14ac:dyDescent="0.2">
      <c r="A50" s="66"/>
      <c r="B50" s="66"/>
      <c r="C50" s="65"/>
      <c r="D50" s="65"/>
      <c r="E50" s="65"/>
    </row>
    <row r="51" spans="1:5" s="6" customFormat="1" x14ac:dyDescent="0.2">
      <c r="A51" s="66"/>
      <c r="B51" s="66"/>
      <c r="C51" s="65"/>
      <c r="D51" s="65"/>
      <c r="E51" s="65"/>
    </row>
    <row r="52" spans="1:5" s="6" customFormat="1" x14ac:dyDescent="0.2">
      <c r="A52" s="66"/>
      <c r="B52" s="66"/>
      <c r="C52" s="65"/>
      <c r="D52" s="65"/>
      <c r="E52" s="65"/>
    </row>
    <row r="53" spans="1:5" s="6" customFormat="1" x14ac:dyDescent="0.2">
      <c r="A53" s="66"/>
      <c r="B53" s="66"/>
      <c r="C53" s="65"/>
      <c r="D53" s="65"/>
      <c r="E53" s="65"/>
    </row>
    <row r="54" spans="1:5" s="6" customFormat="1" x14ac:dyDescent="0.2">
      <c r="A54" s="66"/>
      <c r="B54" s="66"/>
      <c r="C54" s="65"/>
      <c r="D54" s="65"/>
      <c r="E54" s="65"/>
    </row>
    <row r="55" spans="1:5" s="6" customFormat="1" x14ac:dyDescent="0.2">
      <c r="A55" s="66"/>
      <c r="B55" s="66"/>
      <c r="C55" s="65"/>
      <c r="D55" s="65"/>
      <c r="E55" s="65"/>
    </row>
    <row r="56" spans="1:5" s="6" customFormat="1" x14ac:dyDescent="0.2">
      <c r="A56" s="66"/>
      <c r="B56" s="66"/>
      <c r="C56" s="65"/>
      <c r="D56" s="65"/>
      <c r="E56" s="65"/>
    </row>
    <row r="57" spans="1:5" s="6" customFormat="1" x14ac:dyDescent="0.2">
      <c r="A57" s="1"/>
      <c r="B57" s="1"/>
      <c r="C57" s="65"/>
      <c r="D57" s="65"/>
      <c r="E57" s="65"/>
    </row>
    <row r="58" spans="1:5" s="6" customFormat="1" x14ac:dyDescent="0.2">
      <c r="A58" s="1"/>
      <c r="B58" s="1"/>
      <c r="C58" s="65"/>
      <c r="D58" s="65"/>
      <c r="E58" s="65"/>
    </row>
    <row r="59" spans="1:5" s="6" customFormat="1" x14ac:dyDescent="0.2">
      <c r="A59" s="1"/>
      <c r="B59" s="1"/>
      <c r="C59" s="65"/>
      <c r="D59" s="65"/>
      <c r="E59" s="65"/>
    </row>
    <row r="60" spans="1:5" s="6" customFormat="1" x14ac:dyDescent="0.2">
      <c r="A60" s="1"/>
      <c r="B60" s="1"/>
      <c r="C60" s="65"/>
      <c r="D60" s="65"/>
      <c r="E60" s="65"/>
    </row>
    <row r="61" spans="1:5" s="6" customFormat="1" x14ac:dyDescent="0.2">
      <c r="A61" s="1"/>
      <c r="B61" s="1"/>
      <c r="C61" s="65"/>
      <c r="D61" s="65"/>
      <c r="E61" s="65"/>
    </row>
    <row r="62" spans="1:5" s="6" customFormat="1" x14ac:dyDescent="0.2">
      <c r="A62" s="1"/>
      <c r="B62" s="1"/>
      <c r="C62" s="65"/>
      <c r="D62" s="65"/>
      <c r="E62" s="65"/>
    </row>
    <row r="63" spans="1:5" s="6" customFormat="1" x14ac:dyDescent="0.2">
      <c r="A63" s="1"/>
      <c r="B63" s="1"/>
      <c r="C63" s="65"/>
      <c r="D63" s="65"/>
      <c r="E63" s="65"/>
    </row>
    <row r="64" spans="1:5" s="6" customFormat="1" x14ac:dyDescent="0.2">
      <c r="A64" s="1"/>
      <c r="B64" s="1"/>
      <c r="C64" s="65"/>
      <c r="D64" s="65"/>
      <c r="E64" s="65"/>
    </row>
    <row r="65" spans="1:5" s="6" customFormat="1" x14ac:dyDescent="0.2">
      <c r="A65" s="1"/>
      <c r="B65" s="1"/>
      <c r="C65" s="65"/>
      <c r="D65" s="65"/>
      <c r="E65" s="65"/>
    </row>
    <row r="66" spans="1:5" s="6" customFormat="1" x14ac:dyDescent="0.2">
      <c r="A66" s="1"/>
      <c r="B66" s="1"/>
      <c r="C66" s="65"/>
      <c r="D66" s="65"/>
      <c r="E66" s="65"/>
    </row>
    <row r="67" spans="1:5" s="6" customFormat="1" x14ac:dyDescent="0.2">
      <c r="A67" s="1"/>
      <c r="B67" s="1"/>
      <c r="C67" s="65"/>
      <c r="D67" s="65"/>
      <c r="E67" s="65"/>
    </row>
    <row r="68" spans="1:5" s="6" customFormat="1" x14ac:dyDescent="0.2">
      <c r="A68" s="1"/>
      <c r="B68" s="1"/>
      <c r="C68" s="65"/>
      <c r="D68" s="65"/>
      <c r="E68" s="65"/>
    </row>
    <row r="69" spans="1:5" s="6" customFormat="1" x14ac:dyDescent="0.2">
      <c r="A69" s="1"/>
      <c r="B69" s="1"/>
      <c r="C69" s="65"/>
      <c r="D69" s="65"/>
      <c r="E69" s="65"/>
    </row>
    <row r="70" spans="1:5" s="6" customFormat="1" x14ac:dyDescent="0.2">
      <c r="A70" s="1"/>
      <c r="B70" s="1"/>
      <c r="C70" s="65"/>
      <c r="D70" s="65"/>
      <c r="E70" s="65"/>
    </row>
    <row r="71" spans="1:5" s="6" customFormat="1" x14ac:dyDescent="0.2">
      <c r="A71" s="1"/>
      <c r="B71" s="1"/>
      <c r="C71" s="65"/>
      <c r="D71" s="65"/>
      <c r="E71" s="65"/>
    </row>
    <row r="72" spans="1:5" s="6" customFormat="1" x14ac:dyDescent="0.2">
      <c r="A72" s="1"/>
      <c r="B72" s="1"/>
      <c r="C72" s="65"/>
      <c r="D72" s="65"/>
      <c r="E72" s="65"/>
    </row>
    <row r="73" spans="1:5" s="6" customFormat="1" x14ac:dyDescent="0.2">
      <c r="A73" s="1"/>
      <c r="B73" s="1"/>
      <c r="C73" s="65"/>
      <c r="D73" s="65"/>
      <c r="E73" s="65"/>
    </row>
    <row r="74" spans="1:5" s="6" customFormat="1" x14ac:dyDescent="0.2">
      <c r="A74" s="1"/>
      <c r="B74" s="1"/>
      <c r="C74" s="65"/>
      <c r="D74" s="65"/>
      <c r="E74" s="65"/>
    </row>
    <row r="75" spans="1:5" s="6" customFormat="1" x14ac:dyDescent="0.2">
      <c r="A75" s="1"/>
      <c r="B75" s="1"/>
      <c r="C75" s="65"/>
      <c r="D75" s="65"/>
      <c r="E75" s="65"/>
    </row>
    <row r="76" spans="1:5" s="6" customFormat="1" x14ac:dyDescent="0.2">
      <c r="A76" s="1"/>
      <c r="B76" s="1"/>
      <c r="C76" s="65"/>
      <c r="D76" s="65"/>
      <c r="E76" s="65"/>
    </row>
    <row r="77" spans="1:5" s="6" customFormat="1" x14ac:dyDescent="0.2">
      <c r="A77" s="1"/>
      <c r="B77" s="1"/>
      <c r="C77" s="65"/>
      <c r="D77" s="65"/>
      <c r="E77" s="65"/>
    </row>
    <row r="78" spans="1:5" s="6" customFormat="1" x14ac:dyDescent="0.2">
      <c r="A78" s="1"/>
      <c r="B78" s="1"/>
      <c r="C78" s="65"/>
      <c r="D78" s="65"/>
      <c r="E78" s="65"/>
    </row>
    <row r="79" spans="1:5" s="6" customFormat="1" x14ac:dyDescent="0.2">
      <c r="A79" s="1"/>
      <c r="B79" s="1"/>
      <c r="C79" s="65"/>
      <c r="D79" s="65"/>
      <c r="E79" s="65"/>
    </row>
    <row r="80" spans="1:5" s="6" customFormat="1" x14ac:dyDescent="0.2">
      <c r="A80" s="1"/>
      <c r="B80" s="1"/>
      <c r="C80" s="65"/>
      <c r="D80" s="65"/>
      <c r="E80" s="65"/>
    </row>
    <row r="81" spans="1:5" s="6" customFormat="1" x14ac:dyDescent="0.2">
      <c r="A81" s="1"/>
      <c r="B81" s="1"/>
      <c r="C81" s="65"/>
      <c r="D81" s="65"/>
      <c r="E81" s="65"/>
    </row>
    <row r="82" spans="1:5" s="6" customFormat="1" x14ac:dyDescent="0.2">
      <c r="A82" s="1"/>
      <c r="B82" s="1"/>
      <c r="C82" s="65"/>
      <c r="D82" s="65"/>
      <c r="E82" s="65"/>
    </row>
    <row r="83" spans="1:5" s="6" customFormat="1" x14ac:dyDescent="0.2">
      <c r="A83" s="1"/>
      <c r="B83" s="1"/>
      <c r="C83" s="65"/>
      <c r="D83" s="65"/>
      <c r="E83" s="65"/>
    </row>
    <row r="84" spans="1:5" s="6" customFormat="1" x14ac:dyDescent="0.2">
      <c r="A84" s="1"/>
      <c r="B84" s="1"/>
      <c r="C84" s="65"/>
      <c r="D84" s="65"/>
      <c r="E84" s="65"/>
    </row>
    <row r="85" spans="1:5" s="6" customFormat="1" x14ac:dyDescent="0.2">
      <c r="A85" s="1"/>
      <c r="B85" s="1"/>
      <c r="C85" s="65"/>
      <c r="D85" s="65"/>
      <c r="E85" s="65"/>
    </row>
    <row r="86" spans="1:5" s="6" customFormat="1" x14ac:dyDescent="0.2">
      <c r="A86" s="1"/>
      <c r="B86" s="1"/>
      <c r="C86" s="65"/>
      <c r="D86" s="65"/>
      <c r="E86" s="65"/>
    </row>
    <row r="87" spans="1:5" s="6" customFormat="1" x14ac:dyDescent="0.2">
      <c r="A87" s="1"/>
      <c r="B87" s="1"/>
      <c r="C87" s="65"/>
      <c r="D87" s="65"/>
      <c r="E87" s="65"/>
    </row>
    <row r="88" spans="1:5" s="6" customFormat="1" x14ac:dyDescent="0.2">
      <c r="A88" s="1"/>
      <c r="B88" s="1"/>
      <c r="C88" s="1"/>
      <c r="D88" s="65"/>
      <c r="E88" s="65"/>
    </row>
    <row r="89" spans="1:5" s="6" customFormat="1" x14ac:dyDescent="0.2">
      <c r="A89" s="1"/>
      <c r="B89" s="1"/>
      <c r="C89" s="1"/>
      <c r="D89" s="65"/>
      <c r="E89" s="65"/>
    </row>
    <row r="90" spans="1:5" s="6" customFormat="1" x14ac:dyDescent="0.2">
      <c r="A90" s="1"/>
      <c r="B90" s="1"/>
      <c r="C90" s="1"/>
      <c r="D90" s="65"/>
      <c r="E90" s="65"/>
    </row>
    <row r="91" spans="1:5" s="6" customFormat="1" x14ac:dyDescent="0.2">
      <c r="A91" s="1"/>
      <c r="B91" s="1"/>
      <c r="C91" s="1"/>
      <c r="D91" s="65"/>
      <c r="E91" s="65"/>
    </row>
    <row r="92" spans="1:5" s="6" customFormat="1" x14ac:dyDescent="0.2">
      <c r="A92" s="1"/>
      <c r="B92" s="1"/>
      <c r="C92" s="1"/>
      <c r="D92" s="65"/>
      <c r="E92" s="65"/>
    </row>
  </sheetData>
  <mergeCells count="12">
    <mergeCell ref="B42:E43"/>
    <mergeCell ref="A2:G2"/>
    <mergeCell ref="C4:E4"/>
    <mergeCell ref="C5:E5"/>
    <mergeCell ref="C6:E6"/>
    <mergeCell ref="C8:E8"/>
    <mergeCell ref="A13:E13"/>
    <mergeCell ref="A15:A16"/>
    <mergeCell ref="B15:B16"/>
    <mergeCell ref="C15:C16"/>
    <mergeCell ref="D15:E15"/>
    <mergeCell ref="B38:C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2019-04-02T02:55:42Z</dcterms:modified>
</cp:coreProperties>
</file>